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irina_solem_gymogturn_no/Documents/Dokumenter/"/>
    </mc:Choice>
  </mc:AlternateContent>
  <xr:revisionPtr revIDLastSave="0" documentId="8_{CAD4FD60-03EC-42FC-AF6D-74F44A5DD60A}" xr6:coauthVersionLast="47" xr6:coauthVersionMax="47" xr10:uidLastSave="{00000000-0000-0000-0000-000000000000}"/>
  <bookViews>
    <workbookView xWindow="-110" yWindow="-110" windowWidth="19420" windowHeight="10420" xr2:uid="{5EF799A6-AD6B-49A5-980E-0568408AB075}"/>
  </bookViews>
  <sheets>
    <sheet name="ROPE" sheetId="1" r:id="rId1"/>
    <sheet name="BALL" sheetId="2" r:id="rId2"/>
    <sheet name="RIBBON" sheetId="4" r:id="rId3"/>
    <sheet name="HOOP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" l="1"/>
  <c r="E33" i="6"/>
  <c r="E31" i="6"/>
  <c r="E26" i="6"/>
  <c r="E25" i="6"/>
  <c r="E24" i="6"/>
  <c r="E23" i="6"/>
  <c r="E17" i="6"/>
  <c r="E16" i="6"/>
  <c r="E15" i="6"/>
  <c r="E35" i="4"/>
  <c r="E34" i="4"/>
  <c r="E31" i="4"/>
  <c r="E26" i="4"/>
  <c r="E25" i="4"/>
  <c r="E24" i="4"/>
  <c r="E19" i="4"/>
  <c r="E20" i="4"/>
  <c r="E18" i="4"/>
  <c r="E17" i="4"/>
  <c r="E13" i="4"/>
  <c r="E12" i="4"/>
  <c r="E10" i="4"/>
  <c r="E38" i="2"/>
  <c r="E35" i="2"/>
  <c r="E28" i="2"/>
  <c r="E22" i="2"/>
  <c r="E19" i="2"/>
  <c r="E20" i="2"/>
  <c r="E13" i="2"/>
  <c r="E34" i="1"/>
  <c r="E33" i="1"/>
  <c r="E32" i="1"/>
  <c r="E31" i="1"/>
  <c r="E27" i="1"/>
  <c r="E21" i="1"/>
  <c r="E20" i="1"/>
  <c r="E18" i="1"/>
  <c r="E17" i="1"/>
  <c r="E10" i="1"/>
</calcChain>
</file>

<file path=xl/sharedStrings.xml><?xml version="1.0" encoding="utf-8"?>
<sst xmlns="http://schemas.openxmlformats.org/spreadsheetml/2006/main" count="352" uniqueCount="61">
  <si>
    <t>ROPE</t>
  </si>
  <si>
    <t>LEVEL 4</t>
  </si>
  <si>
    <t xml:space="preserve">Emilie Ziegler </t>
  </si>
  <si>
    <t>Søiland </t>
  </si>
  <si>
    <t>Noreg</t>
  </si>
  <si>
    <t>Fride Farestad   </t>
  </si>
  <si>
    <t>Spakrud</t>
  </si>
  <si>
    <t>Maren  </t>
  </si>
  <si>
    <t xml:space="preserve">Iversen </t>
  </si>
  <si>
    <t>Group 1</t>
  </si>
  <si>
    <t>Column1</t>
  </si>
  <si>
    <t>Column2</t>
  </si>
  <si>
    <t>Column3</t>
  </si>
  <si>
    <t>Hekla Björk</t>
  </si>
  <si>
    <t>Hólmarsdóttir</t>
  </si>
  <si>
    <t>Ísland</t>
  </si>
  <si>
    <t>Glódís Erla</t>
  </si>
  <si>
    <t>Ólafsdóttir</t>
  </si>
  <si>
    <t>Nína Margrét</t>
  </si>
  <si>
    <t>Ingimarsdóttir</t>
  </si>
  <si>
    <t>Carina</t>
  </si>
  <si>
    <t>Andersen</t>
  </si>
  <si>
    <t>Danmark</t>
  </si>
  <si>
    <t>Group 2</t>
  </si>
  <si>
    <t>Linda Kristine</t>
  </si>
  <si>
    <t>Lanz</t>
  </si>
  <si>
    <t>Iðunn</t>
  </si>
  <si>
    <t>Árnadóttir</t>
  </si>
  <si>
    <t>Sofia</t>
  </si>
  <si>
    <t>Mathisen</t>
  </si>
  <si>
    <t>Eyð</t>
  </si>
  <si>
    <t>Patursson</t>
  </si>
  <si>
    <t>Faroe Islands</t>
  </si>
  <si>
    <t>Pernille</t>
  </si>
  <si>
    <t>Lagoni</t>
  </si>
  <si>
    <t>Group 3</t>
  </si>
  <si>
    <t>Arna Dís</t>
  </si>
  <si>
    <t>Súsanna</t>
  </si>
  <si>
    <t>Johannesen</t>
  </si>
  <si>
    <t>Rannvá</t>
  </si>
  <si>
    <t>Falkvard</t>
  </si>
  <si>
    <t>Group 4</t>
  </si>
  <si>
    <t>Sofía</t>
  </si>
  <si>
    <t>Øregaard</t>
  </si>
  <si>
    <t>Rúna</t>
  </si>
  <si>
    <t>Malene Bundgaard</t>
  </si>
  <si>
    <t>Madsen</t>
  </si>
  <si>
    <t>María</t>
  </si>
  <si>
    <t>Gísladóttir</t>
  </si>
  <si>
    <t>Jenny</t>
  </si>
  <si>
    <t>Thomsen</t>
  </si>
  <si>
    <t>Brestir</t>
  </si>
  <si>
    <t>Gaasedal</t>
  </si>
  <si>
    <t>Column4</t>
  </si>
  <si>
    <t>BALL</t>
  </si>
  <si>
    <t>Marie Møberg</t>
  </si>
  <si>
    <t>Risager</t>
  </si>
  <si>
    <t>Pernille Thatt</t>
  </si>
  <si>
    <t>Jensen</t>
  </si>
  <si>
    <t>RIBBON</t>
  </si>
  <si>
    <t>HOOP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</si>
</sst>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horizontal="center"/>
    </xf>
    <xf numFmtId="0" fontId="0" fillId="2" borderId="0" xfId="0" applyFill="1"/>
    <xf numFmtId="0" fontId="1" fillId="2" borderId="1" xfId="1" applyFill="1" applyBorder="1"/>
    <xf numFmtId="0" fontId="1" fillId="3" borderId="0" xfId="1" applyFill="1" applyBorder="1"/>
    <xf numFmtId="0" fontId="0" fillId="3" borderId="0" xfId="0" applyFill="1"/>
    <xf numFmtId="0" fontId="0" fillId="3" borderId="2" xfId="0" applyFill="1" applyBorder="1"/>
    <xf numFmtId="0" fontId="0" fillId="2" borderId="2" xfId="0" applyFill="1" applyBorder="1"/>
    <xf numFmtId="0" fontId="2" fillId="3" borderId="0" xfId="0" applyFont="1" applyFill="1" applyAlignment="1">
      <alignment wrapText="1"/>
    </xf>
    <xf numFmtId="0" fontId="4" fillId="3" borderId="0" xfId="0" applyFont="1" applyFill="1"/>
    <xf numFmtId="0" fontId="4" fillId="3" borderId="2" xfId="0" applyFont="1" applyFill="1" applyBorder="1"/>
    <xf numFmtId="0" fontId="5" fillId="2" borderId="0" xfId="0" applyFont="1" applyFill="1"/>
    <xf numFmtId="0" fontId="4" fillId="2" borderId="0" xfId="0" applyFont="1" applyFill="1"/>
    <xf numFmtId="0" fontId="4" fillId="2" borderId="2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0" xfId="1" applyFill="1" applyBorder="1"/>
    <xf numFmtId="0" fontId="2" fillId="3" borderId="0" xfId="0" applyFont="1" applyFill="1"/>
    <xf numFmtId="0" fontId="1" fillId="3" borderId="0" xfId="1" applyNumberFormat="1" applyFill="1" applyBorder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/>
    <xf numFmtId="0" fontId="0" fillId="3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/>
    <xf numFmtId="0" fontId="0" fillId="2" borderId="8" xfId="0" applyFill="1" applyBorder="1" applyAlignment="1">
      <alignment wrapText="1"/>
    </xf>
    <xf numFmtId="0" fontId="0" fillId="2" borderId="4" xfId="0" applyFill="1" applyBorder="1"/>
    <xf numFmtId="0" fontId="0" fillId="2" borderId="3" xfId="0" applyFill="1" applyBorder="1"/>
    <xf numFmtId="0" fontId="0" fillId="3" borderId="3" xfId="0" applyFill="1" applyBorder="1"/>
    <xf numFmtId="0" fontId="1" fillId="3" borderId="10" xfId="1" applyFill="1" applyBorder="1"/>
    <xf numFmtId="0" fontId="2" fillId="3" borderId="10" xfId="0" applyFont="1" applyFill="1" applyBorder="1"/>
    <xf numFmtId="0" fontId="0" fillId="3" borderId="5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12" xfId="0" applyFill="1" applyBorder="1"/>
    <xf numFmtId="0" fontId="0" fillId="3" borderId="11" xfId="0" applyFill="1" applyBorder="1"/>
    <xf numFmtId="0" fontId="1" fillId="3" borderId="13" xfId="1" applyFill="1" applyBorder="1"/>
    <xf numFmtId="0" fontId="1" fillId="3" borderId="14" xfId="1" applyFill="1" applyBorder="1"/>
    <xf numFmtId="0" fontId="2" fillId="3" borderId="14" xfId="0" applyFont="1" applyFill="1" applyBorder="1"/>
    <xf numFmtId="0" fontId="1" fillId="3" borderId="15" xfId="1" applyNumberFormat="1" applyFill="1" applyBorder="1"/>
    <xf numFmtId="0" fontId="3" fillId="2" borderId="0" xfId="0" applyFont="1" applyFill="1" applyAlignment="1">
      <alignment horizontal="center"/>
    </xf>
  </cellXfs>
  <cellStyles count="2">
    <cellStyle name="Normal" xfId="0" builtinId="0"/>
    <cellStyle name="Overskrift 4" xfId="1" builtinId="19"/>
  </cellStyles>
  <dxfs count="144">
    <dxf>
      <fill>
        <patternFill patternType="solid">
          <fgColor theme="0" tint="-0.14999847407452621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 patternType="solid">
          <fgColor theme="0" tint="-0.14999847407452621"/>
          <bgColor theme="0"/>
        </patternFill>
      </fill>
    </dxf>
    <dxf>
      <fill>
        <patternFill patternType="solid">
          <fgColor theme="0" tint="-0.14999847407452621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 patternType="solid">
          <fgColor theme="0" tint="-0.14999847407452621"/>
          <bgColor theme="0"/>
        </patternFill>
      </fill>
    </dxf>
    <dxf>
      <fill>
        <patternFill patternType="solid">
          <fgColor theme="0" tint="-0.14999847407452621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 patternType="solid">
          <fgColor indexed="64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vertic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0"/>
        </patternFill>
      </fill>
    </dxf>
    <dxf>
      <border outline="0">
        <bottom style="medium">
          <color indexed="64"/>
        </bottom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756447-9949-4919-A381-AFFDEAF8ABC9}" name="Table19" displayName="Table19" ref="B2:E6" totalsRowShown="0" headerRowDxfId="143" dataDxfId="141" headerRowBorderDxfId="142" tableBorderDxfId="140">
  <autoFilter ref="B2:E6" xr:uid="{45756447-9949-4919-A381-AFFDEAF8ABC9}"/>
  <tableColumns count="4">
    <tableColumn id="1" xr3:uid="{3B05DE07-99E1-40BA-B240-DA4DF35712B9}" name="Column1" dataDxfId="139"/>
    <tableColumn id="2" xr3:uid="{9F19BC9F-E697-4954-95CA-F48673714936}" name="Column2" dataDxfId="138"/>
    <tableColumn id="3" xr3:uid="{A754288E-9145-4BEE-9A20-EAA5B9033AF4}" name="Column3" dataDxfId="137"/>
    <tableColumn id="4" xr3:uid="{08DF8E89-D03A-4228-A3A5-373C93563E4A}" name="Column4" dataDxfId="13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9B420B1-A1BA-45C5-B8D8-DE93929E7996}" name="Table2311" displayName="Table2311" ref="B33:E38" totalsRowShown="0" headerRowDxfId="78" dataDxfId="77" tableBorderDxfId="76">
  <autoFilter ref="B33:E38" xr:uid="{39B420B1-A1BA-45C5-B8D8-DE93929E7996}"/>
  <sortState xmlns:xlrd2="http://schemas.microsoft.com/office/spreadsheetml/2017/richdata2" ref="B34:E38">
    <sortCondition descending="1" ref="E33:E38"/>
  </sortState>
  <tableColumns count="4">
    <tableColumn id="1" xr3:uid="{AD70DAF3-196C-4470-89EA-05BEB933C4B0}" name="Group 4" dataDxfId="75"/>
    <tableColumn id="2" xr3:uid="{9D60ADE9-4B4A-4AE7-9846-4B90FF3B64DD}" name="Column1" dataDxfId="74"/>
    <tableColumn id="3" xr3:uid="{5E1E6C83-2993-4599-9D98-3CDE8B75E716}" name="Column2" dataDxfId="73"/>
    <tableColumn id="4" xr3:uid="{8B3F1039-ACBB-4CB0-9C7F-AAC168C0C0E3}" name="Column3" dataDxfId="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6E856FC-09E8-4DD9-849C-C648162B296B}" name="Table19722" displayName="Table19722" ref="B2:E6" totalsRowShown="0" headerRowDxfId="71" dataDxfId="69" headerRowBorderDxfId="70" tableBorderDxfId="68">
  <autoFilter ref="B2:E6" xr:uid="{76E856FC-09E8-4DD9-849C-C648162B296B}"/>
  <tableColumns count="4">
    <tableColumn id="1" xr3:uid="{875FB2BE-34AC-4365-8F62-9D509A9BE0CA}" name="Column1" dataDxfId="67"/>
    <tableColumn id="2" xr3:uid="{0D4003BC-672C-4E06-8281-BF4E29809334}" name="Column2" dataDxfId="66"/>
    <tableColumn id="3" xr3:uid="{ED32A623-87B0-459C-A99B-9C2FA1573198}" name="Column3" dataDxfId="65"/>
    <tableColumn id="4" xr3:uid="{F1400EFE-EB9B-40B8-A450-25B356896DD8}" name="Column4" dataDxfId="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54B55AA-BE4B-470C-9865-8432C359FEEB}" name="Table20823" displayName="Table20823" ref="B9:E13" totalsRowShown="0" headerRowDxfId="63" dataDxfId="62" tableBorderDxfId="61">
  <autoFilter ref="B9:E13" xr:uid="{C54B55AA-BE4B-470C-9865-8432C359FEEB}"/>
  <sortState xmlns:xlrd2="http://schemas.microsoft.com/office/spreadsheetml/2017/richdata2" ref="B10:E13">
    <sortCondition descending="1" ref="E9:E13"/>
  </sortState>
  <tableColumns count="4">
    <tableColumn id="1" xr3:uid="{63D392D0-28B0-4B42-93B4-EBDD96223DEB}" name="Group 1" dataDxfId="60"/>
    <tableColumn id="2" xr3:uid="{AEBC3E6C-B9B2-43C2-8295-2BF3547E1880}" name="Column1" dataDxfId="59"/>
    <tableColumn id="3" xr3:uid="{AE5D88C3-156D-4659-AA64-48994A865BE0}" name="Column2" dataDxfId="58"/>
    <tableColumn id="4" xr3:uid="{C4D154E0-E7EB-48B2-AE52-97ED40D826FA}" name="Column3" dataDxfId="57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7A818BA-B3B1-4F65-BBC0-1EC1D07783F7}" name="Table21924" displayName="Table21924" ref="B16:E20" totalsRowShown="0" headerRowDxfId="56" dataDxfId="55" tableBorderDxfId="54">
  <autoFilter ref="B16:E20" xr:uid="{67A818BA-B3B1-4F65-BBC0-1EC1D07783F7}"/>
  <sortState xmlns:xlrd2="http://schemas.microsoft.com/office/spreadsheetml/2017/richdata2" ref="B17:E20">
    <sortCondition descending="1" ref="E16:E20"/>
  </sortState>
  <tableColumns count="4">
    <tableColumn id="1" xr3:uid="{41C35D2B-E455-47BB-A3F1-D965BEDD59B0}" name="Group 2" dataDxfId="53"/>
    <tableColumn id="2" xr3:uid="{92000D4A-9E25-4DAF-A565-168E3AB96F18}" name="Column1" dataDxfId="52"/>
    <tableColumn id="3" xr3:uid="{9AE79A09-21CB-4288-89D0-C3ECFD9165A9}" name="Column2" dataDxfId="51"/>
    <tableColumn id="4" xr3:uid="{679223CC-FA65-4F93-84B5-185B9995EFA9}" name="Column3" dataDxfId="50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FDCD6E2-B20A-429E-B993-896465A39EC2}" name="Table221025" displayName="Table221025" ref="B23:E27" totalsRowShown="0" headerRowDxfId="49" dataDxfId="48" tableBorderDxfId="47">
  <autoFilter ref="B23:E27" xr:uid="{6FDCD6E2-B20A-429E-B993-896465A39EC2}"/>
  <sortState xmlns:xlrd2="http://schemas.microsoft.com/office/spreadsheetml/2017/richdata2" ref="B24:E26">
    <sortCondition descending="1" ref="E23:E26"/>
  </sortState>
  <tableColumns count="4">
    <tableColumn id="1" xr3:uid="{F37D0FE7-F503-48B0-AD60-64A6F0CF4941}" name="Group 3" dataDxfId="46"/>
    <tableColumn id="2" xr3:uid="{FDE84988-B369-458F-9166-AC619839E926}" name="Column1" dataDxfId="45"/>
    <tableColumn id="3" xr3:uid="{B2D9401C-7334-4F8E-9176-41D9C2319C62}" name="Column2" dataDxfId="44"/>
    <tableColumn id="4" xr3:uid="{FFE2EC57-63C1-4ED6-A108-B942B526DDD6}" name="Column3" dataDxfId="43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C255B83-5FE6-47FF-A90C-52DC77C4794F}" name="Table231126" displayName="Table231126" ref="B30:E35" totalsRowShown="0" headerRowDxfId="42" dataDxfId="41" tableBorderDxfId="40">
  <autoFilter ref="B30:E35" xr:uid="{5C255B83-5FE6-47FF-A90C-52DC77C4794F}"/>
  <sortState xmlns:xlrd2="http://schemas.microsoft.com/office/spreadsheetml/2017/richdata2" ref="B31:E35">
    <sortCondition descending="1" ref="E30:E35"/>
  </sortState>
  <tableColumns count="4">
    <tableColumn id="1" xr3:uid="{A03710A2-1014-4B1C-8A18-5AE4358B0896}" name="Group 4" dataDxfId="39"/>
    <tableColumn id="2" xr3:uid="{57301811-3546-4F77-8CD3-863E7B1DF91B}" name="Column1" dataDxfId="38"/>
    <tableColumn id="3" xr3:uid="{7DE4FFC1-D86A-4768-A252-0DE5912F7BE5}" name="Column2" dataDxfId="37"/>
    <tableColumn id="4" xr3:uid="{F4C01DC3-5EC0-4ECF-B180-64CF444CF83B}" name="Column3" dataDxfId="3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439BCF63-16F5-43DB-BF5E-80BEF68B24A3}" name="Table1972231" displayName="Table1972231" ref="B3:E4" insertRow="1" totalsRowShown="0" headerRowDxfId="35" dataDxfId="33" headerRowBorderDxfId="34" tableBorderDxfId="32">
  <autoFilter ref="B3:E4" xr:uid="{439BCF63-16F5-43DB-BF5E-80BEF68B24A3}"/>
  <tableColumns count="4">
    <tableColumn id="1" xr3:uid="{22DA50E5-19BF-4904-8239-C96EA3BEED38}" name="Column1" dataDxfId="31"/>
    <tableColumn id="2" xr3:uid="{A5E58588-C0BC-4A68-B9C7-E8FAD6BDA158}" name="Column2" dataDxfId="30"/>
    <tableColumn id="3" xr3:uid="{6142F3B2-3936-4AC2-9DBF-AE032FFE463F}" name="Column3" dataDxfId="29"/>
    <tableColumn id="4" xr3:uid="{47075888-7CDC-44AC-AFD4-1517BBB7D953}" name="Column4" dataDxfId="28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F3FD6D0-209F-4E96-9893-17503055ADF1}" name="Table2082332" displayName="Table2082332" ref="B7:E11" totalsRowShown="0" headerRowDxfId="27" dataDxfId="26" tableBorderDxfId="25">
  <autoFilter ref="B7:E11" xr:uid="{0F3FD6D0-209F-4E96-9893-17503055ADF1}"/>
  <sortState xmlns:xlrd2="http://schemas.microsoft.com/office/spreadsheetml/2017/richdata2" ref="B8:E11">
    <sortCondition descending="1" ref="E7:E11"/>
  </sortState>
  <tableColumns count="4">
    <tableColumn id="1" xr3:uid="{CD7511C7-2283-4A22-B97E-F5D6EA8C6407}" name="Group 1" dataDxfId="24"/>
    <tableColumn id="2" xr3:uid="{3BEA252A-B1CF-4C98-8DFA-4441FAFF7AD6}" name="Column1" dataDxfId="23"/>
    <tableColumn id="3" xr3:uid="{F74795E5-F72D-4855-98CB-1326C83857B3}" name="Column2" dataDxfId="22"/>
    <tableColumn id="4" xr3:uid="{81D49F93-DB1B-4DC7-BB57-FE6135D25DCB}" name="Column3" dataDxfId="21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526D10B-A0A5-4843-B25D-1F8C4214F1FE}" name="Table2192433" displayName="Table2192433" ref="B14:E18" totalsRowShown="0" headerRowDxfId="20" dataDxfId="19" tableBorderDxfId="18">
  <autoFilter ref="B14:E18" xr:uid="{9526D10B-A0A5-4843-B25D-1F8C4214F1FE}"/>
  <sortState xmlns:xlrd2="http://schemas.microsoft.com/office/spreadsheetml/2017/richdata2" ref="B15:E18">
    <sortCondition descending="1" ref="E14:E18"/>
  </sortState>
  <tableColumns count="4">
    <tableColumn id="1" xr3:uid="{EB803113-7F10-479D-ACDC-80B00229BEDE}" name="Group 2" dataDxfId="17"/>
    <tableColumn id="2" xr3:uid="{0BC5D3AB-D78A-487D-AA71-9487A5C0BB13}" name="Column1" dataDxfId="16"/>
    <tableColumn id="3" xr3:uid="{98DB05B9-538E-412A-80A3-EC2BB67C4C85}" name="Column2" dataDxfId="15"/>
    <tableColumn id="4" xr3:uid="{B3126DDE-EB2B-4E08-A1F0-6C80F983F123}" name="Column3" dataDxfId="1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B4D6C5B-979B-4B21-B2BC-2E4E32027AA7}" name="Table22102534" displayName="Table22102534" ref="B21:E26" totalsRowShown="0" headerRowDxfId="13" dataDxfId="12" tableBorderDxfId="11">
  <autoFilter ref="B21:E26" xr:uid="{EB4D6C5B-979B-4B21-B2BC-2E4E32027AA7}"/>
  <sortState xmlns:xlrd2="http://schemas.microsoft.com/office/spreadsheetml/2017/richdata2" ref="B22:E24">
    <sortCondition descending="1" ref="E21:E24"/>
  </sortState>
  <tableColumns count="4">
    <tableColumn id="1" xr3:uid="{D0DD3B6C-9416-4638-BB46-195789C6B136}" name="Group 3" dataDxfId="10"/>
    <tableColumn id="2" xr3:uid="{B51F4F5F-CBCD-4B48-89D2-1935CD400CA1}" name="Column1" dataDxfId="9"/>
    <tableColumn id="3" xr3:uid="{7282F8B3-4197-4EEE-AC4F-FF0DF4E37647}" name="Column2" dataDxfId="8"/>
    <tableColumn id="4" xr3:uid="{8E33827E-120A-497B-A1A0-64516E44268C}" name="Column3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42EDA1-607F-40D4-838A-6B068EA27F87}" name="Table20" displayName="Table20" ref="B9:E13" totalsRowShown="0" headerRowDxfId="135" dataDxfId="134" tableBorderDxfId="133">
  <autoFilter ref="B9:E13" xr:uid="{CB42EDA1-607F-40D4-838A-6B068EA27F87}"/>
  <sortState xmlns:xlrd2="http://schemas.microsoft.com/office/spreadsheetml/2017/richdata2" ref="B10:E13">
    <sortCondition descending="1" ref="E9:E13"/>
  </sortState>
  <tableColumns count="4">
    <tableColumn id="1" xr3:uid="{DF0BE550-3093-4B41-B194-D0BAED3019DD}" name="Group 1" dataDxfId="132"/>
    <tableColumn id="2" xr3:uid="{D70E4F40-6944-445A-A823-0D14E6B92DE2}" name="Column1" dataDxfId="131"/>
    <tableColumn id="3" xr3:uid="{96FABB6D-D4DC-4AAF-88AD-435F0BEF8682}" name="Column2" dataDxfId="130"/>
    <tableColumn id="4" xr3:uid="{6E6CF829-B6F0-425C-8619-BC400433C271}" name="Column3" dataDxfId="129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60E4E04C-47D6-42C5-999F-A5EEC24B58D4}" name="Table23112635" displayName="Table23112635" ref="B29:E35" totalsRowShown="0" headerRowDxfId="6" dataDxfId="5" tableBorderDxfId="4">
  <autoFilter ref="B29:E35" xr:uid="{60E4E04C-47D6-42C5-999F-A5EEC24B58D4}"/>
  <sortState xmlns:xlrd2="http://schemas.microsoft.com/office/spreadsheetml/2017/richdata2" ref="B30:E34">
    <sortCondition descending="1" ref="E29:E34"/>
  </sortState>
  <tableColumns count="4">
    <tableColumn id="1" xr3:uid="{A4DFE453-4272-4F01-AD96-0DF0F8CF3852}" name="Group 4" dataDxfId="3"/>
    <tableColumn id="2" xr3:uid="{BED95C81-5AB9-4B6D-9E61-107381B67BE2}" name="Column1" dataDxfId="2"/>
    <tableColumn id="3" xr3:uid="{B615C6C8-FFC2-4D62-B39D-582B0ED3ACAA}" name="Column2" dataDxfId="1"/>
    <tableColumn id="4" xr3:uid="{EFD271D1-AD99-4FC0-82ED-8182061583AB}" name="Column3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5924E0-18B0-4DC0-9BC1-EE7C381260D8}" name="Table21" displayName="Table21" ref="B16:E21" totalsRowShown="0" headerRowDxfId="128" dataDxfId="127" tableBorderDxfId="126">
  <autoFilter ref="B16:E21" xr:uid="{1D5924E0-18B0-4DC0-9BC1-EE7C381260D8}"/>
  <sortState xmlns:xlrd2="http://schemas.microsoft.com/office/spreadsheetml/2017/richdata2" ref="B17:E21">
    <sortCondition descending="1" ref="E16:E21"/>
  </sortState>
  <tableColumns count="4">
    <tableColumn id="1" xr3:uid="{E70D8E18-FA31-43C2-93B5-1D2D4E99E185}" name="Group 2" dataDxfId="125"/>
    <tableColumn id="2" xr3:uid="{A668111F-F51F-421C-AAE2-CE6AE432A864}" name="Column1" dataDxfId="124"/>
    <tableColumn id="3" xr3:uid="{AC20C5B0-0CE9-4CFE-82D4-845253CDDC4A}" name="Column2" dataDxfId="123"/>
    <tableColumn id="4" xr3:uid="{DF3E7042-57CD-4ED4-BB0F-06191EB66074}" name="Column3" dataDxfId="1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1B0ACC-1302-4DC4-BEFE-979E87F5231C}" name="Table22" displayName="Table22" ref="B24:E27" totalsRowShown="0" headerRowDxfId="121" dataDxfId="120" tableBorderDxfId="119">
  <autoFilter ref="B24:E27" xr:uid="{031B0ACC-1302-4DC4-BEFE-979E87F5231C}"/>
  <sortState xmlns:xlrd2="http://schemas.microsoft.com/office/spreadsheetml/2017/richdata2" ref="B25:E27">
    <sortCondition descending="1" ref="E24:E27"/>
  </sortState>
  <tableColumns count="4">
    <tableColumn id="1" xr3:uid="{F5BB9A50-6C81-434A-ACAB-EA4C37DD8958}" name="Group 3" dataDxfId="118"/>
    <tableColumn id="2" xr3:uid="{64A08A81-0CD5-4AB3-8537-B71C9D9B0CFB}" name="Column1" dataDxfId="117"/>
    <tableColumn id="3" xr3:uid="{7D4D44ED-0046-45AA-BD74-DB1AD441FF61}" name="Column2" dataDxfId="116"/>
    <tableColumn id="4" xr3:uid="{A2CD0775-DCEF-4EA4-9A55-9CF11586A010}" name="Column3" dataDxfId="11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D46B14E-86CB-4289-8C48-935FA0345B0C}" name="Table23" displayName="Table23" ref="B30:E36" totalsRowShown="0" headerRowDxfId="114" dataDxfId="113" tableBorderDxfId="112">
  <autoFilter ref="B30:E36" xr:uid="{1D46B14E-86CB-4289-8C48-935FA0345B0C}"/>
  <sortState xmlns:xlrd2="http://schemas.microsoft.com/office/spreadsheetml/2017/richdata2" ref="B31:E36">
    <sortCondition descending="1" ref="E30:E36"/>
  </sortState>
  <tableColumns count="4">
    <tableColumn id="1" xr3:uid="{5D0CDCF0-DB92-40A2-8BD2-C9A049CEAAF2}" name="Group 4" dataDxfId="111"/>
    <tableColumn id="2" xr3:uid="{E15BED82-6C67-453D-A995-56ECAC424117}" name="Column1" dataDxfId="110"/>
    <tableColumn id="3" xr3:uid="{5D81AD6D-5669-4E11-B132-4C8DFECE9217}" name="Column2" dataDxfId="109"/>
    <tableColumn id="4" xr3:uid="{BF19F2FD-3200-4487-8301-24AC3E9760C0}" name="Column3" dataDxfId="108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281ED8C-E6C7-4961-97CF-218206466DBC}" name="Table197" displayName="Table197" ref="B2:E6" totalsRowShown="0" headerRowDxfId="107" dataDxfId="105" headerRowBorderDxfId="106" tableBorderDxfId="104">
  <autoFilter ref="B2:E6" xr:uid="{2281ED8C-E6C7-4961-97CF-218206466DBC}"/>
  <tableColumns count="4">
    <tableColumn id="1" xr3:uid="{B0405A13-626A-454A-9764-1F04D123AFDB}" name="Column1" dataDxfId="103"/>
    <tableColumn id="2" xr3:uid="{FD4E67A6-1280-4D76-814E-57365DE7603D}" name="Column2" dataDxfId="102"/>
    <tableColumn id="3" xr3:uid="{89D98F92-BF47-43C0-9BEB-B8F5C5A401B9}" name="Column3" dataDxfId="101"/>
    <tableColumn id="4" xr3:uid="{DAB43EE6-0EBE-45B4-9932-7979C106C2C4}" name="Column4" dataDxfId="10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060848-1471-4D96-8FD3-64EFCC9BCF83}" name="Table208" displayName="Table208" ref="B9:E14" totalsRowShown="0" headerRowDxfId="99" dataDxfId="98" tableBorderDxfId="97">
  <autoFilter ref="B9:E14" xr:uid="{40060848-1471-4D96-8FD3-64EFCC9BCF83}"/>
  <sortState xmlns:xlrd2="http://schemas.microsoft.com/office/spreadsheetml/2017/richdata2" ref="B10:E13">
    <sortCondition descending="1" ref="E9:E13"/>
  </sortState>
  <tableColumns count="4">
    <tableColumn id="1" xr3:uid="{7D15C75E-E51A-478C-B35A-144E0E792B36}" name="Group 1" dataDxfId="96"/>
    <tableColumn id="2" xr3:uid="{E187CA2F-D333-4317-96FA-11902FA6E5DE}" name="Column1" dataDxfId="95"/>
    <tableColumn id="3" xr3:uid="{C319BCB5-6C02-45F1-8C9B-CCC91D44593F}" name="Column2" dataDxfId="94"/>
    <tableColumn id="4" xr3:uid="{8328FF5D-13E3-496B-87D8-E1F9C429D4F1}" name="Column3" dataDxfId="93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64F44A0-FDF2-4707-88C6-A3D0E638BDD0}" name="Table219" displayName="Table219" ref="B17:E23" totalsRowShown="0" headerRowDxfId="92" dataDxfId="91" tableBorderDxfId="90">
  <autoFilter ref="B17:E23" xr:uid="{864F44A0-FDF2-4707-88C6-A3D0E638BDD0}"/>
  <sortState xmlns:xlrd2="http://schemas.microsoft.com/office/spreadsheetml/2017/richdata2" ref="B18:E22">
    <sortCondition descending="1" ref="E17:E22"/>
  </sortState>
  <tableColumns count="4">
    <tableColumn id="1" xr3:uid="{1F7BDA5F-5B11-4A17-A616-23899BC700AC}" name="Group 2" dataDxfId="89"/>
    <tableColumn id="2" xr3:uid="{3ACB0FBD-B4AC-4B25-AC25-2F77080EDAB1}" name="Column1" dataDxfId="88"/>
    <tableColumn id="3" xr3:uid="{2E9A6E94-80C8-432F-9A8B-8987FA05FE35}" name="Column2" dataDxfId="87"/>
    <tableColumn id="4" xr3:uid="{1CDA61C9-B458-4527-8848-1DE6C1F4598C}" name="Column3" dataDxfId="86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AAF6F1-2D35-45E7-9BB2-B3E36389CF61}" name="Table2210" displayName="Table2210" ref="B26:E30" totalsRowShown="0" headerRowDxfId="85" dataDxfId="84" tableBorderDxfId="83">
  <autoFilter ref="B26:E30" xr:uid="{EEAAF6F1-2D35-45E7-9BB2-B3E36389CF61}"/>
  <sortState xmlns:xlrd2="http://schemas.microsoft.com/office/spreadsheetml/2017/richdata2" ref="B27:E29">
    <sortCondition descending="1" ref="E26:E29"/>
  </sortState>
  <tableColumns count="4">
    <tableColumn id="1" xr3:uid="{EC57EB21-5A36-480B-BE91-985456C8FC73}" name="Group 3" dataDxfId="82"/>
    <tableColumn id="2" xr3:uid="{0F7E0646-E630-4B10-BDB7-9493F5FEDC2D}" name="Column1" dataDxfId="81"/>
    <tableColumn id="3" xr3:uid="{AFC47431-A8EA-4497-A384-D26A0204B0C5}" name="Column2" dataDxfId="80"/>
    <tableColumn id="4" xr3:uid="{A0E9FBE7-24CE-44A8-B40F-000AFAB1706E}" name="Column3" dataDxfId="7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EB06-C9B0-4FE3-B56D-E6B06A2CA56A}">
  <dimension ref="A1:F36"/>
  <sheetViews>
    <sheetView tabSelected="1" workbookViewId="0">
      <selection activeCell="A7" sqref="A7"/>
    </sheetView>
  </sheetViews>
  <sheetFormatPr baseColWidth="10" defaultColWidth="9.08984375" defaultRowHeight="14.5" x14ac:dyDescent="0.35"/>
  <cols>
    <col min="1" max="1" width="16.81640625" style="2" customWidth="1"/>
    <col min="2" max="2" width="15.7265625" style="2" bestFit="1" customWidth="1"/>
    <col min="3" max="3" width="11.90625" style="2" bestFit="1" customWidth="1"/>
    <col min="4" max="4" width="10.90625" style="2" bestFit="1" customWidth="1"/>
    <col min="5" max="5" width="10.1796875" style="2" bestFit="1" customWidth="1"/>
    <col min="6" max="6" width="8.6328125" style="2" bestFit="1" customWidth="1"/>
    <col min="7" max="16384" width="9.08984375" style="2"/>
  </cols>
  <sheetData>
    <row r="1" spans="1:6" ht="87" customHeight="1" x14ac:dyDescent="0.7">
      <c r="B1" s="44" t="s">
        <v>0</v>
      </c>
      <c r="C1" s="44"/>
      <c r="D1" s="44"/>
      <c r="E1" s="44"/>
    </row>
    <row r="2" spans="1:6" ht="15" hidden="1" thickBot="1" x14ac:dyDescent="0.4">
      <c r="B2" s="16" t="s">
        <v>10</v>
      </c>
      <c r="C2" s="17" t="s">
        <v>11</v>
      </c>
      <c r="D2" s="15" t="s">
        <v>12</v>
      </c>
      <c r="E2" s="18" t="s">
        <v>53</v>
      </c>
      <c r="F2" s="3"/>
    </row>
    <row r="3" spans="1:6" x14ac:dyDescent="0.35">
      <c r="B3" s="32" t="s">
        <v>1</v>
      </c>
      <c r="C3" s="32"/>
      <c r="D3" s="33"/>
      <c r="E3" s="20"/>
      <c r="F3" s="4"/>
    </row>
    <row r="4" spans="1:6" x14ac:dyDescent="0.35">
      <c r="A4" s="2">
        <v>1</v>
      </c>
      <c r="B4" s="22" t="s">
        <v>5</v>
      </c>
      <c r="C4" s="5" t="s">
        <v>6</v>
      </c>
      <c r="D4" s="5" t="s">
        <v>4</v>
      </c>
      <c r="E4" s="38">
        <v>10.1</v>
      </c>
      <c r="F4" s="5"/>
    </row>
    <row r="5" spans="1:6" x14ac:dyDescent="0.35">
      <c r="A5" s="2">
        <v>2</v>
      </c>
      <c r="B5" s="21" t="s">
        <v>7</v>
      </c>
      <c r="C5" s="2" t="s">
        <v>8</v>
      </c>
      <c r="D5" s="2" t="s">
        <v>4</v>
      </c>
      <c r="E5" s="35">
        <v>9.9</v>
      </c>
    </row>
    <row r="6" spans="1:6" x14ac:dyDescent="0.35">
      <c r="A6" s="2">
        <v>3</v>
      </c>
      <c r="B6" s="21" t="s">
        <v>2</v>
      </c>
      <c r="C6" s="2" t="s">
        <v>3</v>
      </c>
      <c r="D6" s="2" t="s">
        <v>4</v>
      </c>
      <c r="E6" s="36">
        <v>9.3000000000000007</v>
      </c>
    </row>
    <row r="8" spans="1:6" x14ac:dyDescent="0.35">
      <c r="B8" s="14" t="s">
        <v>9</v>
      </c>
    </row>
    <row r="9" spans="1:6" hidden="1" x14ac:dyDescent="0.35">
      <c r="B9" s="8" t="s">
        <v>9</v>
      </c>
      <c r="C9" s="5" t="s">
        <v>10</v>
      </c>
      <c r="D9" s="5" t="s">
        <v>11</v>
      </c>
      <c r="E9" s="6" t="s">
        <v>12</v>
      </c>
      <c r="F9" s="5"/>
    </row>
    <row r="10" spans="1:6" x14ac:dyDescent="0.35">
      <c r="A10" s="2">
        <v>1</v>
      </c>
      <c r="B10" s="2" t="s">
        <v>13</v>
      </c>
      <c r="C10" s="2" t="s">
        <v>14</v>
      </c>
      <c r="D10" s="2" t="s">
        <v>15</v>
      </c>
      <c r="E10" s="7">
        <f>5.8+1+1+1+0.5+0.5</f>
        <v>9.8000000000000007</v>
      </c>
    </row>
    <row r="11" spans="1:6" x14ac:dyDescent="0.35">
      <c r="A11" s="2">
        <v>2</v>
      </c>
      <c r="B11" s="5" t="s">
        <v>16</v>
      </c>
      <c r="C11" s="5" t="s">
        <v>17</v>
      </c>
      <c r="D11" s="5" t="s">
        <v>15</v>
      </c>
      <c r="E11" s="6">
        <v>9.5</v>
      </c>
      <c r="F11" s="5"/>
    </row>
    <row r="12" spans="1:6" x14ac:dyDescent="0.35">
      <c r="A12" s="2">
        <v>3</v>
      </c>
      <c r="B12" s="2" t="s">
        <v>18</v>
      </c>
      <c r="C12" s="2" t="s">
        <v>19</v>
      </c>
      <c r="D12" s="2" t="s">
        <v>15</v>
      </c>
      <c r="E12" s="7">
        <v>9</v>
      </c>
    </row>
    <row r="13" spans="1:6" x14ac:dyDescent="0.35">
      <c r="A13" s="2">
        <v>4</v>
      </c>
      <c r="B13" s="9" t="s">
        <v>20</v>
      </c>
      <c r="C13" s="9" t="s">
        <v>21</v>
      </c>
      <c r="D13" s="5" t="s">
        <v>22</v>
      </c>
      <c r="E13" s="10">
        <v>8.9</v>
      </c>
      <c r="F13" s="5"/>
    </row>
    <row r="15" spans="1:6" x14ac:dyDescent="0.35">
      <c r="B15" s="14" t="s">
        <v>23</v>
      </c>
    </row>
    <row r="16" spans="1:6" hidden="1" x14ac:dyDescent="0.35">
      <c r="B16" s="11" t="s">
        <v>23</v>
      </c>
      <c r="C16" s="12" t="s">
        <v>10</v>
      </c>
      <c r="D16" s="2" t="s">
        <v>11</v>
      </c>
      <c r="E16" s="13" t="s">
        <v>12</v>
      </c>
    </row>
    <row r="17" spans="1:6" x14ac:dyDescent="0.35">
      <c r="A17" s="2">
        <v>1</v>
      </c>
      <c r="B17" s="5" t="s">
        <v>24</v>
      </c>
      <c r="C17" s="5" t="s">
        <v>25</v>
      </c>
      <c r="D17" s="5" t="s">
        <v>15</v>
      </c>
      <c r="E17" s="6">
        <f>5.8+1+1+0.8+0.5+0.5</f>
        <v>9.6</v>
      </c>
    </row>
    <row r="18" spans="1:6" x14ac:dyDescent="0.35">
      <c r="A18" s="2">
        <v>2</v>
      </c>
      <c r="B18" s="2" t="s">
        <v>26</v>
      </c>
      <c r="C18" s="2" t="s">
        <v>27</v>
      </c>
      <c r="D18" s="2" t="s">
        <v>15</v>
      </c>
      <c r="E18" s="7">
        <f>5.8+0.8+0.8+0.8+0.4+0.4</f>
        <v>9</v>
      </c>
    </row>
    <row r="19" spans="1:6" x14ac:dyDescent="0.35">
      <c r="A19" s="2">
        <v>3</v>
      </c>
      <c r="B19" s="2" t="s">
        <v>28</v>
      </c>
      <c r="C19" s="2" t="s">
        <v>29</v>
      </c>
      <c r="D19" s="2" t="s">
        <v>4</v>
      </c>
      <c r="E19" s="7">
        <v>8.6999999999999993</v>
      </c>
    </row>
    <row r="20" spans="1:6" x14ac:dyDescent="0.35">
      <c r="A20" s="2">
        <v>4</v>
      </c>
      <c r="B20" s="5" t="s">
        <v>30</v>
      </c>
      <c r="C20" s="5" t="s">
        <v>31</v>
      </c>
      <c r="D20" s="5" t="s">
        <v>32</v>
      </c>
      <c r="E20" s="6">
        <f>5+0.8+0.8+0.8+0.4+0.5</f>
        <v>8.3000000000000007</v>
      </c>
    </row>
    <row r="21" spans="1:6" x14ac:dyDescent="0.35">
      <c r="A21" s="2">
        <v>5</v>
      </c>
      <c r="B21" s="9" t="s">
        <v>33</v>
      </c>
      <c r="C21" s="9" t="s">
        <v>34</v>
      </c>
      <c r="D21" s="5" t="s">
        <v>22</v>
      </c>
      <c r="E21" s="10">
        <f>4.8+0.8+1+0.4+0.5-0.2+0.8</f>
        <v>8.1</v>
      </c>
    </row>
    <row r="23" spans="1:6" x14ac:dyDescent="0.35">
      <c r="B23" s="14" t="s">
        <v>35</v>
      </c>
    </row>
    <row r="24" spans="1:6" hidden="1" x14ac:dyDescent="0.35">
      <c r="B24" s="14" t="s">
        <v>35</v>
      </c>
      <c r="C24" s="14" t="s">
        <v>10</v>
      </c>
      <c r="D24" s="14" t="s">
        <v>11</v>
      </c>
      <c r="E24" s="15" t="s">
        <v>12</v>
      </c>
      <c r="F24" s="14"/>
    </row>
    <row r="25" spans="1:6" x14ac:dyDescent="0.35">
      <c r="A25" s="2">
        <v>1</v>
      </c>
      <c r="B25" s="2" t="s">
        <v>36</v>
      </c>
      <c r="C25" s="2" t="s">
        <v>17</v>
      </c>
      <c r="D25" s="2" t="s">
        <v>15</v>
      </c>
      <c r="E25" s="7">
        <v>8.4</v>
      </c>
      <c r="F25" s="5"/>
    </row>
    <row r="26" spans="1:6" x14ac:dyDescent="0.35">
      <c r="A26" s="2">
        <v>2</v>
      </c>
      <c r="B26" s="5" t="s">
        <v>37</v>
      </c>
      <c r="C26" s="5" t="s">
        <v>38</v>
      </c>
      <c r="D26" s="5" t="s">
        <v>32</v>
      </c>
      <c r="E26" s="6">
        <v>7.7</v>
      </c>
    </row>
    <row r="27" spans="1:6" x14ac:dyDescent="0.35">
      <c r="A27" s="2">
        <v>3</v>
      </c>
      <c r="B27" s="5" t="s">
        <v>39</v>
      </c>
      <c r="C27" s="5" t="s">
        <v>40</v>
      </c>
      <c r="D27" s="5" t="s">
        <v>32</v>
      </c>
      <c r="E27" s="6">
        <f>4.4+0.6+0.6+0.6+0.3+0.4-0.1</f>
        <v>6.8</v>
      </c>
      <c r="F27" s="5"/>
    </row>
    <row r="29" spans="1:6" x14ac:dyDescent="0.35">
      <c r="B29" s="14" t="s">
        <v>41</v>
      </c>
    </row>
    <row r="30" spans="1:6" hidden="1" x14ac:dyDescent="0.35">
      <c r="B30" s="14" t="s">
        <v>41</v>
      </c>
      <c r="C30" s="14" t="s">
        <v>10</v>
      </c>
      <c r="D30" s="14" t="s">
        <v>11</v>
      </c>
      <c r="E30" s="15" t="s">
        <v>12</v>
      </c>
    </row>
    <row r="31" spans="1:6" x14ac:dyDescent="0.35">
      <c r="A31" s="2">
        <v>1</v>
      </c>
      <c r="B31" s="5" t="s">
        <v>42</v>
      </c>
      <c r="C31" s="5" t="s">
        <v>43</v>
      </c>
      <c r="D31" s="5" t="s">
        <v>32</v>
      </c>
      <c r="E31" s="6">
        <f>4.4+0.6+0.6+0.6+0.2+0.5-0.1</f>
        <v>6.8</v>
      </c>
    </row>
    <row r="32" spans="1:6" x14ac:dyDescent="0.35">
      <c r="A32" s="2">
        <v>2</v>
      </c>
      <c r="B32" s="5" t="s">
        <v>44</v>
      </c>
      <c r="C32" s="5" t="s">
        <v>40</v>
      </c>
      <c r="D32" s="5" t="s">
        <v>32</v>
      </c>
      <c r="E32" s="6">
        <f>4+0.6+0.8+0.6+0.3+0.4-0.1</f>
        <v>6.6</v>
      </c>
    </row>
    <row r="33" spans="1:5" x14ac:dyDescent="0.35">
      <c r="A33" s="2">
        <v>3</v>
      </c>
      <c r="B33" s="12" t="s">
        <v>45</v>
      </c>
      <c r="C33" s="12" t="s">
        <v>46</v>
      </c>
      <c r="D33" s="2" t="s">
        <v>22</v>
      </c>
      <c r="E33" s="13">
        <f>3.6+0.6+0.8+0.6+0.3+0.4</f>
        <v>6.3</v>
      </c>
    </row>
    <row r="34" spans="1:5" x14ac:dyDescent="0.35">
      <c r="A34" s="2">
        <v>4</v>
      </c>
      <c r="B34" s="2" t="s">
        <v>47</v>
      </c>
      <c r="C34" s="2" t="s">
        <v>48</v>
      </c>
      <c r="D34" s="2" t="s">
        <v>15</v>
      </c>
      <c r="E34" s="7">
        <f>3.4+0.6+0.6+0.4+0.4-0.1+0.4</f>
        <v>5.7000000000000011</v>
      </c>
    </row>
    <row r="35" spans="1:5" x14ac:dyDescent="0.35">
      <c r="A35" s="2">
        <v>5</v>
      </c>
      <c r="B35" s="2" t="s">
        <v>49</v>
      </c>
      <c r="C35" s="2" t="s">
        <v>50</v>
      </c>
      <c r="D35" s="2" t="s">
        <v>32</v>
      </c>
      <c r="E35" s="7">
        <v>5</v>
      </c>
    </row>
    <row r="36" spans="1:5" x14ac:dyDescent="0.35">
      <c r="A36" s="2">
        <v>6</v>
      </c>
      <c r="B36" s="5" t="s">
        <v>51</v>
      </c>
      <c r="C36" s="5" t="s">
        <v>52</v>
      </c>
      <c r="D36" s="5" t="s">
        <v>32</v>
      </c>
      <c r="E36" s="6">
        <v>4.5</v>
      </c>
    </row>
  </sheetData>
  <mergeCells count="1">
    <mergeCell ref="B1:E1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DA44F-7EA0-4677-B6DF-E8174327EE86}">
  <dimension ref="A1:F38"/>
  <sheetViews>
    <sheetView topLeftCell="A6" workbookViewId="0">
      <selection activeCell="A6" sqref="A6"/>
    </sheetView>
  </sheetViews>
  <sheetFormatPr baseColWidth="10" defaultColWidth="9.08984375" defaultRowHeight="14.5" x14ac:dyDescent="0.35"/>
  <cols>
    <col min="1" max="1" width="16.81640625" style="2" customWidth="1"/>
    <col min="2" max="2" width="15.7265625" style="2" bestFit="1" customWidth="1"/>
    <col min="3" max="3" width="11.90625" style="2" bestFit="1" customWidth="1"/>
    <col min="4" max="4" width="10.90625" style="2" bestFit="1" customWidth="1"/>
    <col min="5" max="5" width="10.1796875" style="2" bestFit="1" customWidth="1"/>
    <col min="6" max="6" width="8.6328125" style="2" bestFit="1" customWidth="1"/>
    <col min="7" max="16384" width="9.08984375" style="2"/>
  </cols>
  <sheetData>
    <row r="1" spans="1:6" ht="87" customHeight="1" x14ac:dyDescent="0.7">
      <c r="B1" s="44" t="s">
        <v>54</v>
      </c>
      <c r="C1" s="44"/>
      <c r="D1" s="44"/>
      <c r="E1" s="44"/>
    </row>
    <row r="2" spans="1:6" ht="15" hidden="1" thickBot="1" x14ac:dyDescent="0.4">
      <c r="B2" s="16" t="s">
        <v>10</v>
      </c>
      <c r="C2" s="17" t="s">
        <v>11</v>
      </c>
      <c r="D2" s="15" t="s">
        <v>12</v>
      </c>
      <c r="E2" s="18" t="s">
        <v>53</v>
      </c>
      <c r="F2" s="3"/>
    </row>
    <row r="3" spans="1:6" x14ac:dyDescent="0.35">
      <c r="B3" s="4" t="s">
        <v>1</v>
      </c>
      <c r="C3" s="4"/>
      <c r="D3" s="19"/>
      <c r="E3" s="20"/>
      <c r="F3" s="4"/>
    </row>
    <row r="4" spans="1:6" x14ac:dyDescent="0.35">
      <c r="A4" s="2">
        <v>1</v>
      </c>
      <c r="B4" s="23" t="s">
        <v>2</v>
      </c>
      <c r="C4" s="24" t="s">
        <v>3</v>
      </c>
      <c r="D4" s="24" t="s">
        <v>4</v>
      </c>
      <c r="E4" s="37">
        <v>10.1</v>
      </c>
    </row>
    <row r="5" spans="1:6" x14ac:dyDescent="0.35">
      <c r="A5" s="2">
        <v>2</v>
      </c>
      <c r="B5" s="25" t="s">
        <v>5</v>
      </c>
      <c r="C5" s="5" t="s">
        <v>6</v>
      </c>
      <c r="D5" s="5" t="s">
        <v>4</v>
      </c>
      <c r="E5" s="34">
        <v>9.6</v>
      </c>
      <c r="F5" s="5"/>
    </row>
    <row r="6" spans="1:6" x14ac:dyDescent="0.35">
      <c r="A6" s="2">
        <v>3</v>
      </c>
      <c r="B6" s="26" t="s">
        <v>7</v>
      </c>
      <c r="C6" s="27" t="s">
        <v>8</v>
      </c>
      <c r="D6" s="27" t="s">
        <v>4</v>
      </c>
      <c r="E6" s="36">
        <v>8.3000000000000007</v>
      </c>
    </row>
    <row r="8" spans="1:6" x14ac:dyDescent="0.35">
      <c r="B8" s="14" t="s">
        <v>9</v>
      </c>
    </row>
    <row r="9" spans="1:6" hidden="1" x14ac:dyDescent="0.35">
      <c r="B9" s="8" t="s">
        <v>9</v>
      </c>
      <c r="C9" s="5" t="s">
        <v>10</v>
      </c>
      <c r="D9" s="5" t="s">
        <v>11</v>
      </c>
      <c r="E9" s="6" t="s">
        <v>12</v>
      </c>
      <c r="F9" s="5"/>
    </row>
    <row r="10" spans="1:6" x14ac:dyDescent="0.35">
      <c r="A10" s="2">
        <v>1</v>
      </c>
      <c r="B10" s="2" t="s">
        <v>13</v>
      </c>
      <c r="C10" s="2" t="s">
        <v>14</v>
      </c>
      <c r="D10" s="2" t="s">
        <v>15</v>
      </c>
      <c r="E10" s="7">
        <v>9.1999999999999993</v>
      </c>
    </row>
    <row r="11" spans="1:6" x14ac:dyDescent="0.35">
      <c r="A11" s="2">
        <v>2</v>
      </c>
      <c r="B11" s="2" t="s">
        <v>18</v>
      </c>
      <c r="C11" s="2" t="s">
        <v>19</v>
      </c>
      <c r="D11" s="2" t="s">
        <v>15</v>
      </c>
      <c r="E11" s="7">
        <v>9.1999999999999993</v>
      </c>
      <c r="F11" s="5"/>
    </row>
    <row r="12" spans="1:6" x14ac:dyDescent="0.35">
      <c r="A12" s="2">
        <v>3</v>
      </c>
      <c r="B12" s="2" t="s">
        <v>26</v>
      </c>
      <c r="C12" s="2" t="s">
        <v>27</v>
      </c>
      <c r="D12" s="2" t="s">
        <v>15</v>
      </c>
      <c r="E12" s="7">
        <v>9.1999999999999993</v>
      </c>
    </row>
    <row r="13" spans="1:6" x14ac:dyDescent="0.35">
      <c r="A13" s="2">
        <v>4</v>
      </c>
      <c r="B13" s="2" t="s">
        <v>28</v>
      </c>
      <c r="C13" s="2" t="s">
        <v>29</v>
      </c>
      <c r="D13" s="2" t="s">
        <v>4</v>
      </c>
      <c r="E13" s="7">
        <f>5.4+0.8+0.8+0.8+0.4+0.5</f>
        <v>8.6999999999999993</v>
      </c>
      <c r="F13" s="5"/>
    </row>
    <row r="14" spans="1:6" x14ac:dyDescent="0.35">
      <c r="A14" s="2">
        <v>5</v>
      </c>
      <c r="B14" s="2" t="s">
        <v>30</v>
      </c>
      <c r="C14" s="2" t="s">
        <v>31</v>
      </c>
      <c r="D14" s="2" t="s">
        <v>32</v>
      </c>
      <c r="E14" s="7">
        <v>8.5</v>
      </c>
    </row>
    <row r="15" spans="1:6" x14ac:dyDescent="0.35">
      <c r="B15"/>
      <c r="C15"/>
      <c r="D15"/>
      <c r="E15"/>
    </row>
    <row r="16" spans="1:6" x14ac:dyDescent="0.35">
      <c r="B16" s="14" t="s">
        <v>23</v>
      </c>
    </row>
    <row r="17" spans="1:6" hidden="1" x14ac:dyDescent="0.35">
      <c r="B17" s="11" t="s">
        <v>23</v>
      </c>
      <c r="C17" s="12" t="s">
        <v>10</v>
      </c>
      <c r="D17" s="2" t="s">
        <v>11</v>
      </c>
      <c r="E17" s="13" t="s">
        <v>12</v>
      </c>
    </row>
    <row r="18" spans="1:6" x14ac:dyDescent="0.35">
      <c r="A18" s="2">
        <v>1</v>
      </c>
      <c r="B18" s="9" t="s">
        <v>20</v>
      </c>
      <c r="C18" s="9" t="s">
        <v>21</v>
      </c>
      <c r="D18" s="5" t="s">
        <v>22</v>
      </c>
      <c r="E18" s="10">
        <v>10</v>
      </c>
    </row>
    <row r="19" spans="1:6" x14ac:dyDescent="0.35">
      <c r="A19" s="2">
        <v>2</v>
      </c>
      <c r="B19" s="2" t="s">
        <v>16</v>
      </c>
      <c r="C19" s="2" t="s">
        <v>17</v>
      </c>
      <c r="D19" s="2" t="s">
        <v>15</v>
      </c>
      <c r="E19" s="7">
        <f>5.8+0.8+1+0.8+0.5+0.4</f>
        <v>9.3000000000000007</v>
      </c>
    </row>
    <row r="20" spans="1:6" x14ac:dyDescent="0.35">
      <c r="A20" s="2">
        <v>2</v>
      </c>
      <c r="B20" s="2" t="s">
        <v>24</v>
      </c>
      <c r="C20" s="2" t="s">
        <v>25</v>
      </c>
      <c r="D20" s="2" t="s">
        <v>15</v>
      </c>
      <c r="E20" s="7">
        <f>5.8+0.8+1+0.8+0.4+0.5</f>
        <v>9.3000000000000007</v>
      </c>
    </row>
    <row r="21" spans="1:6" x14ac:dyDescent="0.35">
      <c r="A21" s="2">
        <v>4</v>
      </c>
      <c r="B21" s="5" t="s">
        <v>36</v>
      </c>
      <c r="C21" s="5" t="s">
        <v>17</v>
      </c>
      <c r="D21" s="5" t="s">
        <v>15</v>
      </c>
      <c r="E21" s="6">
        <v>8.1</v>
      </c>
    </row>
    <row r="22" spans="1:6" x14ac:dyDescent="0.35">
      <c r="A22" s="2">
        <v>5</v>
      </c>
      <c r="B22" s="2" t="s">
        <v>47</v>
      </c>
      <c r="C22" s="2" t="s">
        <v>48</v>
      </c>
      <c r="D22" s="2" t="s">
        <v>15</v>
      </c>
      <c r="E22" s="7">
        <f>5.2+0.6+1+0.6+0.3+0.4-0.1</f>
        <v>8</v>
      </c>
    </row>
    <row r="23" spans="1:6" x14ac:dyDescent="0.35">
      <c r="A23" s="2">
        <v>6</v>
      </c>
      <c r="B23" s="5" t="s">
        <v>37</v>
      </c>
      <c r="C23" s="5" t="s">
        <v>38</v>
      </c>
      <c r="D23" s="5" t="s">
        <v>32</v>
      </c>
      <c r="E23" s="6">
        <v>6.1</v>
      </c>
    </row>
    <row r="24" spans="1:6" x14ac:dyDescent="0.35">
      <c r="B24" s="5"/>
      <c r="C24" s="5"/>
      <c r="D24" s="5"/>
      <c r="E24" s="5"/>
    </row>
    <row r="25" spans="1:6" x14ac:dyDescent="0.35">
      <c r="B25" s="14" t="s">
        <v>35</v>
      </c>
    </row>
    <row r="26" spans="1:6" hidden="1" x14ac:dyDescent="0.35">
      <c r="B26" s="14" t="s">
        <v>35</v>
      </c>
      <c r="C26" s="14" t="s">
        <v>10</v>
      </c>
      <c r="D26" s="14" t="s">
        <v>11</v>
      </c>
      <c r="E26" s="15" t="s">
        <v>12</v>
      </c>
      <c r="F26" s="14"/>
    </row>
    <row r="27" spans="1:6" x14ac:dyDescent="0.35">
      <c r="A27" s="2">
        <v>1</v>
      </c>
      <c r="B27" s="9" t="s">
        <v>33</v>
      </c>
      <c r="C27" s="9" t="s">
        <v>34</v>
      </c>
      <c r="D27" s="5" t="s">
        <v>22</v>
      </c>
      <c r="E27" s="10">
        <v>8.1</v>
      </c>
      <c r="F27" s="5"/>
    </row>
    <row r="28" spans="1:6" x14ac:dyDescent="0.35">
      <c r="A28" s="2">
        <v>2</v>
      </c>
      <c r="B28" s="12" t="s">
        <v>55</v>
      </c>
      <c r="C28" s="12" t="s">
        <v>56</v>
      </c>
      <c r="D28" s="2" t="s">
        <v>22</v>
      </c>
      <c r="E28" s="13">
        <f>4.2+0.6+0.6+0.6+0.3+0.4</f>
        <v>6.6999999999999993</v>
      </c>
    </row>
    <row r="29" spans="1:6" x14ac:dyDescent="0.35">
      <c r="A29" s="2">
        <v>3</v>
      </c>
      <c r="B29" s="9" t="s">
        <v>57</v>
      </c>
      <c r="C29" s="9" t="s">
        <v>58</v>
      </c>
      <c r="D29" s="5" t="s">
        <v>22</v>
      </c>
      <c r="E29" s="10">
        <v>6.3</v>
      </c>
      <c r="F29" s="5"/>
    </row>
    <row r="30" spans="1:6" x14ac:dyDescent="0.35">
      <c r="A30" s="2">
        <v>4</v>
      </c>
      <c r="B30" s="2" t="s">
        <v>42</v>
      </c>
      <c r="C30" s="2" t="s">
        <v>43</v>
      </c>
      <c r="D30" s="2" t="s">
        <v>32</v>
      </c>
      <c r="E30" s="7">
        <v>3.3</v>
      </c>
    </row>
    <row r="32" spans="1:6" x14ac:dyDescent="0.35">
      <c r="B32" s="14" t="s">
        <v>41</v>
      </c>
    </row>
    <row r="33" spans="1:5" hidden="1" x14ac:dyDescent="0.35">
      <c r="B33" s="14" t="s">
        <v>41</v>
      </c>
      <c r="C33" s="14" t="s">
        <v>10</v>
      </c>
      <c r="D33" s="14" t="s">
        <v>11</v>
      </c>
      <c r="E33" s="15" t="s">
        <v>12</v>
      </c>
    </row>
    <row r="34" spans="1:5" x14ac:dyDescent="0.35">
      <c r="A34" s="2">
        <v>1</v>
      </c>
      <c r="B34" s="12" t="s">
        <v>45</v>
      </c>
      <c r="C34" s="12" t="s">
        <v>46</v>
      </c>
      <c r="D34" s="2" t="s">
        <v>22</v>
      </c>
      <c r="E34" s="13">
        <v>6</v>
      </c>
    </row>
    <row r="35" spans="1:5" x14ac:dyDescent="0.35">
      <c r="A35" s="2">
        <v>2</v>
      </c>
      <c r="B35" s="2" t="s">
        <v>44</v>
      </c>
      <c r="C35" s="2" t="s">
        <v>40</v>
      </c>
      <c r="D35" s="2" t="s">
        <v>32</v>
      </c>
      <c r="E35" s="7">
        <f>3.2+0.6+0.8+0.6+0.3+0.4-0.1</f>
        <v>5.8000000000000007</v>
      </c>
    </row>
    <row r="36" spans="1:5" x14ac:dyDescent="0.35">
      <c r="A36" s="2">
        <v>3</v>
      </c>
      <c r="B36" s="5" t="s">
        <v>39</v>
      </c>
      <c r="C36" s="5" t="s">
        <v>40</v>
      </c>
      <c r="D36" s="5" t="s">
        <v>32</v>
      </c>
      <c r="E36" s="6">
        <v>5.6</v>
      </c>
    </row>
    <row r="37" spans="1:5" x14ac:dyDescent="0.35">
      <c r="A37" s="2">
        <v>4</v>
      </c>
      <c r="B37" s="5" t="s">
        <v>49</v>
      </c>
      <c r="C37" s="5" t="s">
        <v>50</v>
      </c>
      <c r="D37" s="5" t="s">
        <v>32</v>
      </c>
      <c r="E37" s="6">
        <v>5</v>
      </c>
    </row>
    <row r="38" spans="1:5" x14ac:dyDescent="0.35">
      <c r="A38" s="2">
        <v>5</v>
      </c>
      <c r="B38" s="2" t="s">
        <v>51</v>
      </c>
      <c r="C38" s="2" t="s">
        <v>52</v>
      </c>
      <c r="D38" s="2" t="s">
        <v>32</v>
      </c>
      <c r="E38" s="7">
        <f>2.2+0.6+0.6+0.6+0.3+0.4-0.1</f>
        <v>4.6000000000000005</v>
      </c>
    </row>
  </sheetData>
  <mergeCells count="1">
    <mergeCell ref="B1:E1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77C20-350D-4513-B751-55A2468CA976}">
  <dimension ref="A1:F35"/>
  <sheetViews>
    <sheetView workbookViewId="0">
      <selection activeCell="I19" sqref="I19"/>
    </sheetView>
  </sheetViews>
  <sheetFormatPr baseColWidth="10" defaultColWidth="9.08984375" defaultRowHeight="14.5" x14ac:dyDescent="0.35"/>
  <cols>
    <col min="1" max="1" width="16.81640625" style="2" customWidth="1"/>
    <col min="2" max="2" width="15.7265625" style="2" bestFit="1" customWidth="1"/>
    <col min="3" max="3" width="11.90625" style="2" bestFit="1" customWidth="1"/>
    <col min="4" max="4" width="10.90625" style="2" bestFit="1" customWidth="1"/>
    <col min="5" max="5" width="10.1796875" style="2" bestFit="1" customWidth="1"/>
    <col min="6" max="6" width="8.6328125" style="2" bestFit="1" customWidth="1"/>
    <col min="7" max="16384" width="9.08984375" style="2"/>
  </cols>
  <sheetData>
    <row r="1" spans="1:6" ht="87" customHeight="1" x14ac:dyDescent="0.7">
      <c r="B1" s="44" t="s">
        <v>59</v>
      </c>
      <c r="C1" s="44"/>
      <c r="D1" s="44"/>
      <c r="E1" s="44"/>
    </row>
    <row r="2" spans="1:6" ht="15" hidden="1" thickBot="1" x14ac:dyDescent="0.4">
      <c r="B2" s="16" t="s">
        <v>10</v>
      </c>
      <c r="C2" s="17" t="s">
        <v>11</v>
      </c>
      <c r="D2" s="15" t="s">
        <v>12</v>
      </c>
      <c r="E2" s="18" t="s">
        <v>53</v>
      </c>
      <c r="F2" s="3"/>
    </row>
    <row r="3" spans="1:6" x14ac:dyDescent="0.35">
      <c r="B3" s="40" t="s">
        <v>1</v>
      </c>
      <c r="C3" s="41"/>
      <c r="D3" s="42"/>
      <c r="E3" s="43"/>
      <c r="F3" s="4"/>
    </row>
    <row r="4" spans="1:6" x14ac:dyDescent="0.35">
      <c r="A4" s="2">
        <v>1</v>
      </c>
      <c r="B4" s="21" t="s">
        <v>7</v>
      </c>
      <c r="C4" s="2" t="s">
        <v>8</v>
      </c>
      <c r="D4" s="2" t="s">
        <v>4</v>
      </c>
      <c r="E4" s="35">
        <v>12.2</v>
      </c>
    </row>
    <row r="5" spans="1:6" x14ac:dyDescent="0.35">
      <c r="A5" s="2">
        <v>2</v>
      </c>
      <c r="B5" s="21" t="s">
        <v>2</v>
      </c>
      <c r="C5" s="2" t="s">
        <v>3</v>
      </c>
      <c r="D5" s="2" t="s">
        <v>4</v>
      </c>
      <c r="E5" s="35">
        <v>10.5</v>
      </c>
    </row>
    <row r="6" spans="1:6" x14ac:dyDescent="0.35">
      <c r="A6" s="2">
        <v>3</v>
      </c>
      <c r="B6" s="22" t="s">
        <v>5</v>
      </c>
      <c r="C6" s="5" t="s">
        <v>6</v>
      </c>
      <c r="D6" s="5" t="s">
        <v>4</v>
      </c>
      <c r="E6" s="39">
        <v>9.8000000000000007</v>
      </c>
      <c r="F6" s="5"/>
    </row>
    <row r="8" spans="1:6" x14ac:dyDescent="0.35">
      <c r="B8" s="14" t="s">
        <v>9</v>
      </c>
    </row>
    <row r="9" spans="1:6" hidden="1" x14ac:dyDescent="0.35">
      <c r="B9" s="8" t="s">
        <v>9</v>
      </c>
      <c r="C9" s="5" t="s">
        <v>10</v>
      </c>
      <c r="D9" s="5" t="s">
        <v>11</v>
      </c>
      <c r="E9" s="6" t="s">
        <v>12</v>
      </c>
      <c r="F9" s="5"/>
    </row>
    <row r="10" spans="1:6" x14ac:dyDescent="0.35">
      <c r="A10" s="2">
        <v>1</v>
      </c>
      <c r="B10" s="2" t="s">
        <v>13</v>
      </c>
      <c r="C10" s="2" t="s">
        <v>14</v>
      </c>
      <c r="D10" s="2" t="s">
        <v>15</v>
      </c>
      <c r="E10" s="30">
        <f>6+1+1+1+0.5+0.5</f>
        <v>10</v>
      </c>
    </row>
    <row r="11" spans="1:6" x14ac:dyDescent="0.35">
      <c r="A11" s="2">
        <v>2</v>
      </c>
      <c r="B11" s="5" t="s">
        <v>18</v>
      </c>
      <c r="C11" s="5" t="s">
        <v>19</v>
      </c>
      <c r="D11" s="5" t="s">
        <v>15</v>
      </c>
      <c r="E11" s="6">
        <v>9.8000000000000007</v>
      </c>
      <c r="F11" s="5"/>
    </row>
    <row r="12" spans="1:6" x14ac:dyDescent="0.35">
      <c r="A12" s="2">
        <v>3</v>
      </c>
      <c r="B12" s="5" t="s">
        <v>16</v>
      </c>
      <c r="C12" s="5" t="s">
        <v>17</v>
      </c>
      <c r="D12" s="5" t="s">
        <v>15</v>
      </c>
      <c r="E12" s="6">
        <f>5.6+1+1+1+0.5+0.5</f>
        <v>9.6</v>
      </c>
    </row>
    <row r="13" spans="1:6" x14ac:dyDescent="0.35">
      <c r="A13" s="2">
        <v>4</v>
      </c>
      <c r="B13" s="2" t="s">
        <v>28</v>
      </c>
      <c r="C13" s="2" t="s">
        <v>29</v>
      </c>
      <c r="D13" s="2" t="s">
        <v>4</v>
      </c>
      <c r="E13" s="7">
        <f>5.4+0.8+1+1+0.4+0.5</f>
        <v>9.1</v>
      </c>
      <c r="F13" s="5"/>
    </row>
    <row r="15" spans="1:6" x14ac:dyDescent="0.35">
      <c r="B15" s="14" t="s">
        <v>23</v>
      </c>
    </row>
    <row r="16" spans="1:6" hidden="1" x14ac:dyDescent="0.35">
      <c r="B16" s="11" t="s">
        <v>23</v>
      </c>
      <c r="C16" s="12" t="s">
        <v>10</v>
      </c>
      <c r="D16" s="2" t="s">
        <v>11</v>
      </c>
      <c r="E16" s="13" t="s">
        <v>12</v>
      </c>
    </row>
    <row r="17" spans="1:6" x14ac:dyDescent="0.35">
      <c r="A17" s="2">
        <v>1</v>
      </c>
      <c r="B17" s="2" t="s">
        <v>24</v>
      </c>
      <c r="C17" s="2" t="s">
        <v>25</v>
      </c>
      <c r="D17" s="2" t="s">
        <v>15</v>
      </c>
      <c r="E17" s="30">
        <f>5.8+0.8+1+0.8+0.5+0.5</f>
        <v>9.4</v>
      </c>
    </row>
    <row r="18" spans="1:6" x14ac:dyDescent="0.35">
      <c r="A18" s="2">
        <v>2</v>
      </c>
      <c r="B18" s="2" t="s">
        <v>26</v>
      </c>
      <c r="C18" s="2" t="s">
        <v>27</v>
      </c>
      <c r="D18" s="2" t="s">
        <v>15</v>
      </c>
      <c r="E18" s="7">
        <f>5.6+0.8+1+1+0.4+0.4</f>
        <v>9.1999999999999993</v>
      </c>
    </row>
    <row r="19" spans="1:6" x14ac:dyDescent="0.35">
      <c r="A19" s="2">
        <v>3</v>
      </c>
      <c r="B19" s="5" t="s">
        <v>36</v>
      </c>
      <c r="C19" s="5" t="s">
        <v>17</v>
      </c>
      <c r="D19" s="5" t="s">
        <v>15</v>
      </c>
      <c r="E19" s="6">
        <f>5.4+1+0.8+1+0.4+0.5</f>
        <v>9.1</v>
      </c>
    </row>
    <row r="20" spans="1:6" x14ac:dyDescent="0.35">
      <c r="A20" s="2">
        <v>4</v>
      </c>
      <c r="B20" s="9" t="s">
        <v>20</v>
      </c>
      <c r="C20" s="9" t="s">
        <v>21</v>
      </c>
      <c r="D20" s="5" t="s">
        <v>22</v>
      </c>
      <c r="E20" s="10">
        <f>5.4+0.8+1+1+0.4+0.5</f>
        <v>9.1</v>
      </c>
    </row>
    <row r="21" spans="1:6" x14ac:dyDescent="0.35">
      <c r="B21" s="5"/>
      <c r="C21" s="5"/>
      <c r="D21" s="5"/>
      <c r="E21" s="5"/>
    </row>
    <row r="22" spans="1:6" x14ac:dyDescent="0.35">
      <c r="B22" s="14" t="s">
        <v>35</v>
      </c>
    </row>
    <row r="23" spans="1:6" hidden="1" x14ac:dyDescent="0.35">
      <c r="B23" s="14" t="s">
        <v>35</v>
      </c>
      <c r="C23" s="14" t="s">
        <v>10</v>
      </c>
      <c r="D23" s="14" t="s">
        <v>11</v>
      </c>
      <c r="E23" s="15" t="s">
        <v>12</v>
      </c>
      <c r="F23" s="14"/>
    </row>
    <row r="24" spans="1:6" x14ac:dyDescent="0.35">
      <c r="A24" s="2">
        <v>1</v>
      </c>
      <c r="B24" s="5" t="s">
        <v>30</v>
      </c>
      <c r="C24" s="5" t="s">
        <v>31</v>
      </c>
      <c r="D24" s="5" t="s">
        <v>32</v>
      </c>
      <c r="E24" s="31">
        <f>5.2+1+1+1+0.4+0.5</f>
        <v>9.1</v>
      </c>
      <c r="F24" s="5"/>
    </row>
    <row r="25" spans="1:6" x14ac:dyDescent="0.35">
      <c r="A25" s="2">
        <v>2</v>
      </c>
      <c r="B25" s="12" t="s">
        <v>33</v>
      </c>
      <c r="C25" s="12" t="s">
        <v>34</v>
      </c>
      <c r="D25" s="2" t="s">
        <v>22</v>
      </c>
      <c r="E25" s="13">
        <f>5+0.8+1+0.8+0.4+0.5</f>
        <v>8.5</v>
      </c>
    </row>
    <row r="26" spans="1:6" x14ac:dyDescent="0.35">
      <c r="A26" s="2">
        <v>3</v>
      </c>
      <c r="B26" s="5" t="s">
        <v>47</v>
      </c>
      <c r="C26" s="5" t="s">
        <v>48</v>
      </c>
      <c r="D26" s="5" t="s">
        <v>15</v>
      </c>
      <c r="E26" s="6">
        <f>5+0.8+1+0.8+0.4+0.4</f>
        <v>8.4</v>
      </c>
      <c r="F26" s="5"/>
    </row>
    <row r="27" spans="1:6" x14ac:dyDescent="0.35">
      <c r="A27" s="2">
        <v>4</v>
      </c>
      <c r="B27" s="12" t="s">
        <v>55</v>
      </c>
      <c r="C27" s="12" t="s">
        <v>56</v>
      </c>
      <c r="D27" s="2" t="s">
        <v>22</v>
      </c>
      <c r="E27" s="13">
        <v>6.9</v>
      </c>
    </row>
    <row r="29" spans="1:6" x14ac:dyDescent="0.35">
      <c r="B29" s="14" t="s">
        <v>41</v>
      </c>
    </row>
    <row r="30" spans="1:6" hidden="1" x14ac:dyDescent="0.35">
      <c r="B30" s="14" t="s">
        <v>41</v>
      </c>
      <c r="C30" s="14" t="s">
        <v>10</v>
      </c>
      <c r="D30" s="14" t="s">
        <v>11</v>
      </c>
      <c r="E30" s="15" t="s">
        <v>12</v>
      </c>
    </row>
    <row r="31" spans="1:6" x14ac:dyDescent="0.35">
      <c r="A31" s="2">
        <v>1</v>
      </c>
      <c r="B31" s="12" t="s">
        <v>45</v>
      </c>
      <c r="C31" s="12" t="s">
        <v>46</v>
      </c>
      <c r="D31" s="2" t="s">
        <v>22</v>
      </c>
      <c r="E31" s="13">
        <f>4.6+0.8+0.8+0.8+0.4+0.3</f>
        <v>7.6999999999999993</v>
      </c>
    </row>
    <row r="32" spans="1:6" x14ac:dyDescent="0.35">
      <c r="A32" s="2">
        <v>2</v>
      </c>
      <c r="B32" s="5" t="s">
        <v>37</v>
      </c>
      <c r="C32" s="5" t="s">
        <v>38</v>
      </c>
      <c r="D32" s="5" t="s">
        <v>32</v>
      </c>
      <c r="E32" s="6">
        <v>7</v>
      </c>
    </row>
    <row r="33" spans="1:5" x14ac:dyDescent="0.35">
      <c r="A33" s="2">
        <v>3</v>
      </c>
      <c r="B33" s="2" t="s">
        <v>39</v>
      </c>
      <c r="C33" s="2" t="s">
        <v>40</v>
      </c>
      <c r="D33" s="2" t="s">
        <v>32</v>
      </c>
      <c r="E33" s="7">
        <v>6.6</v>
      </c>
    </row>
    <row r="34" spans="1:5" x14ac:dyDescent="0.35">
      <c r="A34" s="2">
        <v>4</v>
      </c>
      <c r="B34" s="5" t="s">
        <v>44</v>
      </c>
      <c r="C34" s="5" t="s">
        <v>40</v>
      </c>
      <c r="D34" s="5" t="s">
        <v>32</v>
      </c>
      <c r="E34" s="6">
        <f>3.6+0.6+0.6+0.6+0.3+0.4-0.1</f>
        <v>6</v>
      </c>
    </row>
    <row r="35" spans="1:5" x14ac:dyDescent="0.35">
      <c r="A35" s="2">
        <v>5</v>
      </c>
      <c r="B35" s="5" t="s">
        <v>42</v>
      </c>
      <c r="C35" s="5" t="s">
        <v>43</v>
      </c>
      <c r="D35" s="5" t="s">
        <v>32</v>
      </c>
      <c r="E35" s="6">
        <f>3.6+0.6+0.6+0.6+0.3+0.4-0.5</f>
        <v>5.6</v>
      </c>
    </row>
  </sheetData>
  <mergeCells count="1">
    <mergeCell ref="B1:E1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A66B8-90E3-4B1D-A120-25629B27C335}">
  <dimension ref="A1:F35"/>
  <sheetViews>
    <sheetView workbookViewId="0">
      <selection activeCell="A17" sqref="A17"/>
    </sheetView>
  </sheetViews>
  <sheetFormatPr baseColWidth="10" defaultColWidth="9.08984375" defaultRowHeight="14.5" x14ac:dyDescent="0.35"/>
  <cols>
    <col min="1" max="1" width="16.81640625" style="2" customWidth="1"/>
    <col min="2" max="2" width="15.7265625" style="2" bestFit="1" customWidth="1"/>
    <col min="3" max="3" width="11.90625" style="2" bestFit="1" customWidth="1"/>
    <col min="4" max="4" width="10.90625" style="2" bestFit="1" customWidth="1"/>
    <col min="5" max="5" width="10.1796875" style="2" bestFit="1" customWidth="1"/>
    <col min="6" max="6" width="8.6328125" style="2" bestFit="1" customWidth="1"/>
    <col min="7" max="16384" width="9.08984375" style="2"/>
  </cols>
  <sheetData>
    <row r="1" spans="1:6" ht="87" customHeight="1" x14ac:dyDescent="0.7">
      <c r="B1" s="44" t="s">
        <v>60</v>
      </c>
      <c r="C1" s="44"/>
      <c r="D1" s="44"/>
      <c r="E1" s="44"/>
    </row>
    <row r="2" spans="1:6" ht="18.75" customHeight="1" x14ac:dyDescent="0.7">
      <c r="B2" s="1"/>
      <c r="C2" s="1"/>
      <c r="D2" s="1"/>
      <c r="E2" s="1"/>
    </row>
    <row r="3" spans="1:6" ht="15" hidden="1" thickBot="1" x14ac:dyDescent="0.4">
      <c r="B3" s="16" t="s">
        <v>10</v>
      </c>
      <c r="C3" s="17" t="s">
        <v>11</v>
      </c>
      <c r="D3" s="15" t="s">
        <v>12</v>
      </c>
      <c r="E3" s="18" t="s">
        <v>53</v>
      </c>
      <c r="F3" s="3"/>
    </row>
    <row r="4" spans="1:6" hidden="1" x14ac:dyDescent="0.35">
      <c r="B4" s="28"/>
      <c r="E4" s="29"/>
    </row>
    <row r="5" spans="1:6" hidden="1" x14ac:dyDescent="0.35"/>
    <row r="6" spans="1:6" x14ac:dyDescent="0.35">
      <c r="B6" s="14" t="s">
        <v>9</v>
      </c>
    </row>
    <row r="7" spans="1:6" hidden="1" x14ac:dyDescent="0.35">
      <c r="B7" s="8" t="s">
        <v>9</v>
      </c>
      <c r="C7" s="5" t="s">
        <v>10</v>
      </c>
      <c r="D7" s="5" t="s">
        <v>11</v>
      </c>
      <c r="E7" s="6" t="s">
        <v>12</v>
      </c>
      <c r="F7" s="5"/>
    </row>
    <row r="8" spans="1:6" x14ac:dyDescent="0.35">
      <c r="A8" s="2">
        <v>1</v>
      </c>
      <c r="B8" s="5" t="s">
        <v>13</v>
      </c>
      <c r="C8" s="5" t="s">
        <v>14</v>
      </c>
      <c r="D8" s="5" t="s">
        <v>15</v>
      </c>
      <c r="E8" s="6">
        <v>9.6999999999999993</v>
      </c>
    </row>
    <row r="9" spans="1:6" x14ac:dyDescent="0.35">
      <c r="A9" s="2">
        <v>2</v>
      </c>
      <c r="B9" s="12" t="s">
        <v>20</v>
      </c>
      <c r="C9" s="12" t="s">
        <v>21</v>
      </c>
      <c r="D9" s="2" t="s">
        <v>22</v>
      </c>
      <c r="E9" s="13">
        <v>9.6</v>
      </c>
      <c r="F9" s="5"/>
    </row>
    <row r="10" spans="1:6" x14ac:dyDescent="0.35">
      <c r="A10" s="2">
        <v>3</v>
      </c>
      <c r="B10" s="2" t="s">
        <v>16</v>
      </c>
      <c r="C10" s="2" t="s">
        <v>17</v>
      </c>
      <c r="D10" s="2" t="s">
        <v>15</v>
      </c>
      <c r="E10" s="7">
        <v>9.4</v>
      </c>
    </row>
    <row r="11" spans="1:6" x14ac:dyDescent="0.35">
      <c r="A11" s="2">
        <v>4</v>
      </c>
      <c r="B11" s="5" t="s">
        <v>28</v>
      </c>
      <c r="C11" s="5" t="s">
        <v>29</v>
      </c>
      <c r="D11" s="5" t="s">
        <v>4</v>
      </c>
      <c r="E11" s="6">
        <v>9.1999999999999993</v>
      </c>
      <c r="F11" s="5"/>
    </row>
    <row r="13" spans="1:6" x14ac:dyDescent="0.35">
      <c r="B13" s="14" t="s">
        <v>23</v>
      </c>
    </row>
    <row r="14" spans="1:6" hidden="1" x14ac:dyDescent="0.35">
      <c r="B14" s="11" t="s">
        <v>23</v>
      </c>
      <c r="C14" s="12" t="s">
        <v>10</v>
      </c>
      <c r="D14" s="2" t="s">
        <v>11</v>
      </c>
      <c r="E14" s="13" t="s">
        <v>12</v>
      </c>
    </row>
    <row r="15" spans="1:6" x14ac:dyDescent="0.35">
      <c r="A15" s="2">
        <v>1</v>
      </c>
      <c r="B15" s="5" t="s">
        <v>18</v>
      </c>
      <c r="C15" s="5" t="s">
        <v>19</v>
      </c>
      <c r="D15" s="5" t="s">
        <v>15</v>
      </c>
      <c r="E15" s="6">
        <f>5.8+0.8+1+0.8+0.3+0.4</f>
        <v>9.1000000000000014</v>
      </c>
    </row>
    <row r="16" spans="1:6" x14ac:dyDescent="0.35">
      <c r="A16" s="2">
        <v>2</v>
      </c>
      <c r="B16" s="12" t="s">
        <v>33</v>
      </c>
      <c r="C16" s="12" t="s">
        <v>34</v>
      </c>
      <c r="D16" s="2" t="s">
        <v>22</v>
      </c>
      <c r="E16" s="13">
        <f>5.4+0.8+1+0.8+0.5+0.5</f>
        <v>9</v>
      </c>
    </row>
    <row r="17" spans="1:6" x14ac:dyDescent="0.35">
      <c r="A17" s="2">
        <v>3</v>
      </c>
      <c r="B17" s="2" t="s">
        <v>26</v>
      </c>
      <c r="C17" s="2" t="s">
        <v>27</v>
      </c>
      <c r="D17" s="2" t="s">
        <v>15</v>
      </c>
      <c r="E17" s="7">
        <f>5.6+0.8+1+0.8+0.4+0.4</f>
        <v>9</v>
      </c>
    </row>
    <row r="18" spans="1:6" x14ac:dyDescent="0.35">
      <c r="A18" s="2">
        <v>4</v>
      </c>
      <c r="B18" s="5" t="s">
        <v>24</v>
      </c>
      <c r="C18" s="5" t="s">
        <v>25</v>
      </c>
      <c r="D18" s="5" t="s">
        <v>15</v>
      </c>
      <c r="E18" s="6">
        <v>8.6999999999999993</v>
      </c>
    </row>
    <row r="19" spans="1:6" x14ac:dyDescent="0.35">
      <c r="B19" s="5"/>
      <c r="C19" s="5"/>
      <c r="D19" s="5"/>
      <c r="E19" s="5"/>
    </row>
    <row r="20" spans="1:6" x14ac:dyDescent="0.35">
      <c r="B20" s="14" t="s">
        <v>35</v>
      </c>
    </row>
    <row r="21" spans="1:6" hidden="1" x14ac:dyDescent="0.35">
      <c r="B21" s="14" t="s">
        <v>35</v>
      </c>
      <c r="C21" s="14" t="s">
        <v>10</v>
      </c>
      <c r="D21" s="14" t="s">
        <v>11</v>
      </c>
      <c r="E21" s="15" t="s">
        <v>12</v>
      </c>
      <c r="F21" s="14"/>
    </row>
    <row r="22" spans="1:6" x14ac:dyDescent="0.35">
      <c r="A22" s="2">
        <v>1</v>
      </c>
      <c r="B22" s="2" t="s">
        <v>47</v>
      </c>
      <c r="C22" s="2" t="s">
        <v>48</v>
      </c>
      <c r="D22" s="2" t="s">
        <v>15</v>
      </c>
      <c r="E22" s="7">
        <v>8.6</v>
      </c>
      <c r="F22" s="5"/>
    </row>
    <row r="23" spans="1:6" x14ac:dyDescent="0.35">
      <c r="A23" s="2">
        <v>2</v>
      </c>
      <c r="B23" s="5" t="s">
        <v>30</v>
      </c>
      <c r="C23" s="5" t="s">
        <v>31</v>
      </c>
      <c r="D23" s="5" t="s">
        <v>32</v>
      </c>
      <c r="E23" s="6">
        <f>5+0.8+1+0.8+0.5+0.5</f>
        <v>8.6</v>
      </c>
    </row>
    <row r="24" spans="1:6" x14ac:dyDescent="0.35">
      <c r="A24" s="2">
        <v>3</v>
      </c>
      <c r="B24" s="12" t="s">
        <v>45</v>
      </c>
      <c r="C24" s="12" t="s">
        <v>46</v>
      </c>
      <c r="D24" s="2" t="s">
        <v>22</v>
      </c>
      <c r="E24" s="13">
        <f>4+0.8+0.8+0.8+0.4+0.4</f>
        <v>7.2</v>
      </c>
      <c r="F24" s="5"/>
    </row>
    <row r="25" spans="1:6" x14ac:dyDescent="0.35">
      <c r="A25" s="2">
        <v>4</v>
      </c>
      <c r="B25" s="5" t="s">
        <v>36</v>
      </c>
      <c r="C25" s="5" t="s">
        <v>17</v>
      </c>
      <c r="D25" s="5" t="s">
        <v>15</v>
      </c>
      <c r="E25" s="6">
        <f>3.6+0.8+1+0.8+0.4+0.5</f>
        <v>7.1000000000000005</v>
      </c>
    </row>
    <row r="26" spans="1:6" x14ac:dyDescent="0.35">
      <c r="A26" s="2">
        <v>5</v>
      </c>
      <c r="B26" s="12" t="s">
        <v>57</v>
      </c>
      <c r="C26" s="12" t="s">
        <v>58</v>
      </c>
      <c r="D26" s="2" t="s">
        <v>22</v>
      </c>
      <c r="E26" s="13">
        <f>4.2+0.8+0.6+0.6+0.4+0.4-0.1</f>
        <v>6.9</v>
      </c>
    </row>
    <row r="27" spans="1:6" x14ac:dyDescent="0.35">
      <c r="B27" s="12"/>
      <c r="C27" s="12"/>
      <c r="E27" s="12"/>
    </row>
    <row r="28" spans="1:6" x14ac:dyDescent="0.35">
      <c r="B28" s="14" t="s">
        <v>41</v>
      </c>
    </row>
    <row r="29" spans="1:6" hidden="1" x14ac:dyDescent="0.35">
      <c r="B29" s="14" t="s">
        <v>41</v>
      </c>
      <c r="C29" s="14" t="s">
        <v>10</v>
      </c>
      <c r="D29" s="14" t="s">
        <v>11</v>
      </c>
      <c r="E29" s="15" t="s">
        <v>12</v>
      </c>
    </row>
    <row r="30" spans="1:6" x14ac:dyDescent="0.35">
      <c r="A30" s="2">
        <v>1</v>
      </c>
      <c r="B30" s="2" t="s">
        <v>37</v>
      </c>
      <c r="C30" s="2" t="s">
        <v>38</v>
      </c>
      <c r="D30" s="2" t="s">
        <v>32</v>
      </c>
      <c r="E30" s="7">
        <v>7.2</v>
      </c>
    </row>
    <row r="31" spans="1:6" x14ac:dyDescent="0.35">
      <c r="A31" s="2">
        <v>2</v>
      </c>
      <c r="B31" s="2" t="s">
        <v>42</v>
      </c>
      <c r="C31" s="2" t="s">
        <v>43</v>
      </c>
      <c r="D31" s="2" t="s">
        <v>32</v>
      </c>
      <c r="E31" s="7">
        <f>3+0.6+0.6+0.6+0.3+0.4-0.1</f>
        <v>5.4</v>
      </c>
    </row>
    <row r="32" spans="1:6" x14ac:dyDescent="0.35">
      <c r="A32" s="2">
        <v>3</v>
      </c>
      <c r="B32" s="5" t="s">
        <v>49</v>
      </c>
      <c r="C32" s="5" t="s">
        <v>50</v>
      </c>
      <c r="D32" s="5" t="s">
        <v>32</v>
      </c>
      <c r="E32" s="6">
        <v>5</v>
      </c>
    </row>
    <row r="33" spans="1:5" x14ac:dyDescent="0.35">
      <c r="A33" s="2">
        <v>4</v>
      </c>
      <c r="B33" s="2" t="s">
        <v>51</v>
      </c>
      <c r="C33" s="2" t="s">
        <v>52</v>
      </c>
      <c r="D33" s="2" t="s">
        <v>32</v>
      </c>
      <c r="E33" s="7">
        <f>2.4+0.8+0.6+0.3+0.4-0.1+0.6</f>
        <v>5.0000000000000009</v>
      </c>
    </row>
    <row r="34" spans="1:5" x14ac:dyDescent="0.35">
      <c r="A34" s="2">
        <v>5</v>
      </c>
      <c r="B34" s="5" t="s">
        <v>39</v>
      </c>
      <c r="C34" s="5" t="s">
        <v>40</v>
      </c>
      <c r="D34" s="5" t="s">
        <v>32</v>
      </c>
      <c r="E34" s="6">
        <f>2.4+0.6+0.6+0.6+0.3+0.4-0.1</f>
        <v>4.8000000000000007</v>
      </c>
    </row>
    <row r="35" spans="1:5" x14ac:dyDescent="0.35">
      <c r="A35" s="2">
        <v>6</v>
      </c>
      <c r="B35" s="5" t="s">
        <v>44</v>
      </c>
      <c r="C35" s="5" t="s">
        <v>40</v>
      </c>
      <c r="D35" s="5" t="s">
        <v>32</v>
      </c>
      <c r="E35" s="6">
        <v>4.8</v>
      </c>
    </row>
  </sheetData>
  <mergeCells count="1">
    <mergeCell ref="B1:E1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ROPE</vt:lpstr>
      <vt:lpstr>BALL</vt:lpstr>
      <vt:lpstr>RIBBON</vt:lpstr>
      <vt:lpstr>HOOP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Turið Holm Johannessen</dc:creator>
  <cp:lastModifiedBy>Solem, Irina</cp:lastModifiedBy>
  <cp:lastPrinted>2022-10-22T12:13:44Z</cp:lastPrinted>
  <dcterms:created xsi:type="dcterms:W3CDTF">2022-10-22T12:08:51Z</dcterms:created>
  <dcterms:modified xsi:type="dcterms:W3CDTF">2022-10-22T22:04:19Z</dcterms:modified>
</cp:coreProperties>
</file>